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Z:\Департаменты\ДНО\Внутренние\Новиков А.В\Работы\2022.02 - ... Н.. Плата за водопользование\"/>
    </mc:Choice>
  </mc:AlternateContent>
  <bookViews>
    <workbookView xWindow="-120" yWindow="-120" windowWidth="29040" windowHeight="15840"/>
  </bookViews>
  <sheets>
    <sheet name="Рост ставок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2" l="1"/>
  <c r="T8" i="2"/>
  <c r="K8" i="2"/>
  <c r="M8" i="2" l="1"/>
  <c r="L8" i="2"/>
  <c r="N8" i="2" l="1"/>
  <c r="J8" i="2" l="1"/>
  <c r="F8" i="2" l="1"/>
  <c r="P8" i="2" s="1"/>
  <c r="D8" i="2"/>
  <c r="O8" i="2" s="1"/>
  <c r="G8" i="2" l="1"/>
  <c r="R8" i="2" l="1"/>
  <c r="Q8" i="2"/>
  <c r="S8" i="2" l="1"/>
</calcChain>
</file>

<file path=xl/sharedStrings.xml><?xml version="1.0" encoding="utf-8"?>
<sst xmlns="http://schemas.openxmlformats.org/spreadsheetml/2006/main" count="47" uniqueCount="41">
  <si>
    <t>Объем забора для питьевого и хозяйственно-бытового водоснабжения населения, тыс. куб. м.</t>
  </si>
  <si>
    <t>Общий размер платы, тыс. руб.</t>
  </si>
  <si>
    <t>Необходимая валовая выручка (водоснабжение), тыс. руб.</t>
  </si>
  <si>
    <t>Доля в тарифе, %</t>
  </si>
  <si>
    <t>Необходимая валовая выручка (водоснабжение) при неизменности иных составляющих, тыс. руб.</t>
  </si>
  <si>
    <t>Доля в тарифе при неизменности иных составляющих, %</t>
  </si>
  <si>
    <t xml:space="preserve">Размер тарифа, руб. </t>
  </si>
  <si>
    <t>Объем забора в иных целях (весь объем за вычетом объема забора для питьевого и хозяйственно-бытового водоснабжения населения), тыс. куб. м</t>
  </si>
  <si>
    <t>Размер платы за водопользование в 2026 г.</t>
  </si>
  <si>
    <t>Наименование предприятия</t>
  </si>
  <si>
    <t>Размер платы за водопользование после внесения изменений в 2026 г.</t>
  </si>
  <si>
    <t>Полезный отпуск, тыс. куб. м.</t>
  </si>
  <si>
    <t>Размер тарифа, руб./куб. м.</t>
  </si>
  <si>
    <t>Размер платы за забор для питьевого и хозяйственно-бытового водоснабжения населения, тыс. руб.</t>
  </si>
  <si>
    <t>Ставка 326 (руб./тыс. куб. м) * 1.048 (ИПЦ) * V (столбец 3, тыс. куб. м) / 1000</t>
  </si>
  <si>
    <t>-</t>
  </si>
  <si>
    <t>Размер платы за объем забора в иных целях, тыс. руб.</t>
  </si>
  <si>
    <t>Ставка X (руб./тыс. куб. м) * Коэффициент 4.65 * 1.048 (ИПЦ) * V (столбец 5, тыс. куб. м) / 1000</t>
  </si>
  <si>
    <t>Столбец 4 + столбец 6</t>
  </si>
  <si>
    <t>Столбец 8 / столбец 9</t>
  </si>
  <si>
    <t>Столбец 7 / столбец 8</t>
  </si>
  <si>
    <t>Ставка 326 (руб./тыс. куб. м) * 1.048 (ИПЦ) * 1.04 * V (столбец 3, тыс. куб. м) / 1000</t>
  </si>
  <si>
    <t>Ставка X (руб./тыс. куб. м) * Коэффициент 4.65 * 1.048 (ИПЦ) * 1.04 * V (столбец 5, тыс. куб. м) / 1000</t>
  </si>
  <si>
    <t>Столбец 12 + столбец 13</t>
  </si>
  <si>
    <t xml:space="preserve"> (Столбец 12 / столбец 4) - 1</t>
  </si>
  <si>
    <r>
      <rPr>
        <b/>
        <sz val="11"/>
        <rFont val="Times New Roman"/>
        <family val="1"/>
        <charset val="204"/>
      </rPr>
      <t>Прирост</t>
    </r>
    <r>
      <rPr>
        <sz val="11"/>
        <rFont val="Times New Roman"/>
        <family val="1"/>
        <charset val="204"/>
      </rPr>
      <t xml:space="preserve"> за забор для питьевого и хозяйственно-бытового водоснабжения населения, %</t>
    </r>
  </si>
  <si>
    <t>(Столбец 13 / столбец 6) - 1</t>
  </si>
  <si>
    <r>
      <rPr>
        <b/>
        <sz val="11"/>
        <rFont val="Times New Roman"/>
        <family val="1"/>
        <charset val="204"/>
      </rPr>
      <t>Прирост</t>
    </r>
    <r>
      <rPr>
        <sz val="11"/>
        <rFont val="Times New Roman"/>
        <family val="1"/>
        <charset val="204"/>
      </rPr>
      <t xml:space="preserve"> за объем забора в иных целях, %</t>
    </r>
  </si>
  <si>
    <r>
      <rPr>
        <b/>
        <sz val="11"/>
        <rFont val="Times New Roman"/>
        <family val="1"/>
        <charset val="204"/>
      </rPr>
      <t>Прирост</t>
    </r>
    <r>
      <rPr>
        <sz val="11"/>
        <rFont val="Times New Roman"/>
        <family val="1"/>
        <charset val="204"/>
      </rPr>
      <t xml:space="preserve"> общего размера, %</t>
    </r>
  </si>
  <si>
    <t>(Столбец 14 / столбец 7) - 1</t>
  </si>
  <si>
    <t>Методология</t>
  </si>
  <si>
    <t>Столбец 8 - столбец 7 + столбец 14</t>
  </si>
  <si>
    <t>Столбец 18 / столбец 9</t>
  </si>
  <si>
    <t>Столбец 14 / столбец 18</t>
  </si>
  <si>
    <r>
      <rPr>
        <b/>
        <sz val="11"/>
        <rFont val="Times New Roman"/>
        <family val="1"/>
        <charset val="204"/>
      </rPr>
      <t>Необходимый рост тарифа для компенсации роста ставок (коэффициента) на 2026 г.,</t>
    </r>
    <r>
      <rPr>
        <sz val="11"/>
        <rFont val="Times New Roman"/>
        <family val="1"/>
        <charset val="204"/>
      </rPr>
      <t xml:space="preserve"> %</t>
    </r>
  </si>
  <si>
    <t>(Столбец 19 - столбец 10) / столбец 10</t>
  </si>
  <si>
    <t>Наличие забора из поверхностных водных объектов или их отдельных частей ("Да" / "Нет"). Если "Нет", остальное не заполняется</t>
  </si>
  <si>
    <t>Подлежащие заполнению ячейки</t>
  </si>
  <si>
    <t>Ставка X определяется в соответствии с постановлением Правительства Российской Федерации от 30.12.2006 № 876</t>
  </si>
  <si>
    <t>ИПЦ - индекс потребительских цен (по базовому варианту для предприятий ЖКХ) на 2026 год согласно Прогнозу СЭР = 104.8%</t>
  </si>
  <si>
    <t>Расчет влияния роста ставок платы за пользование водными объектами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</si>
</sst>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7"/>
  <sheetViews>
    <sheetView tabSelected="1" zoomScale="90" zoomScaleNormal="90" workbookViewId="0">
      <selection activeCell="A2" sqref="A2:U2"/>
    </sheetView>
  </sheetViews>
  <sheetFormatPr defaultColWidth="9.140625" defaultRowHeight="15" x14ac:dyDescent="0.25"/>
  <cols>
    <col min="1" max="1" width="24.28515625" style="1" customWidth="1"/>
    <col min="2" max="21" width="17.140625" style="1" customWidth="1"/>
    <col min="22" max="16384" width="9.140625" style="1"/>
  </cols>
  <sheetData>
    <row r="2" spans="1:21" ht="21.75" customHeight="1" x14ac:dyDescent="0.25">
      <c r="A2" s="23" t="s">
        <v>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4" spans="1:21" ht="37.5" customHeight="1" x14ac:dyDescent="0.25">
      <c r="A4" s="22" t="s">
        <v>9</v>
      </c>
      <c r="B4" s="22" t="s">
        <v>36</v>
      </c>
      <c r="C4" s="24" t="s">
        <v>8</v>
      </c>
      <c r="D4" s="25"/>
      <c r="E4" s="25"/>
      <c r="F4" s="25"/>
      <c r="G4" s="25"/>
      <c r="H4" s="25"/>
      <c r="I4" s="25"/>
      <c r="J4" s="25"/>
      <c r="K4" s="26"/>
      <c r="L4" s="24" t="s">
        <v>10</v>
      </c>
      <c r="M4" s="25"/>
      <c r="N4" s="26"/>
      <c r="O4" s="22" t="s">
        <v>25</v>
      </c>
      <c r="P4" s="22" t="s">
        <v>27</v>
      </c>
      <c r="Q4" s="22" t="s">
        <v>28</v>
      </c>
      <c r="R4" s="27" t="s">
        <v>4</v>
      </c>
      <c r="S4" s="27" t="s">
        <v>6</v>
      </c>
      <c r="T4" s="27" t="s">
        <v>5</v>
      </c>
      <c r="U4" s="22" t="s">
        <v>34</v>
      </c>
    </row>
    <row r="5" spans="1:21" ht="150" customHeight="1" x14ac:dyDescent="0.25">
      <c r="A5" s="22"/>
      <c r="B5" s="22"/>
      <c r="C5" s="4" t="s">
        <v>0</v>
      </c>
      <c r="D5" s="4" t="s">
        <v>13</v>
      </c>
      <c r="E5" s="4" t="s">
        <v>7</v>
      </c>
      <c r="F5" s="4" t="s">
        <v>16</v>
      </c>
      <c r="G5" s="4" t="s">
        <v>1</v>
      </c>
      <c r="H5" s="4" t="s">
        <v>2</v>
      </c>
      <c r="I5" s="4" t="s">
        <v>11</v>
      </c>
      <c r="J5" s="4" t="s">
        <v>12</v>
      </c>
      <c r="K5" s="4" t="s">
        <v>3</v>
      </c>
      <c r="L5" s="7" t="s">
        <v>13</v>
      </c>
      <c r="M5" s="7" t="s">
        <v>16</v>
      </c>
      <c r="N5" s="7" t="s">
        <v>1</v>
      </c>
      <c r="O5" s="22"/>
      <c r="P5" s="22"/>
      <c r="Q5" s="22"/>
      <c r="R5" s="28"/>
      <c r="S5" s="28"/>
      <c r="T5" s="28"/>
      <c r="U5" s="22"/>
    </row>
    <row r="6" spans="1:21" s="9" customFormat="1" ht="75" customHeight="1" x14ac:dyDescent="0.25">
      <c r="A6" s="11" t="s">
        <v>30</v>
      </c>
      <c r="B6" s="11"/>
      <c r="C6" s="11" t="s">
        <v>15</v>
      </c>
      <c r="D6" s="11" t="s">
        <v>14</v>
      </c>
      <c r="E6" s="11" t="s">
        <v>15</v>
      </c>
      <c r="F6" s="16" t="s">
        <v>17</v>
      </c>
      <c r="G6" s="11" t="s">
        <v>18</v>
      </c>
      <c r="H6" s="11" t="s">
        <v>15</v>
      </c>
      <c r="I6" s="11" t="s">
        <v>15</v>
      </c>
      <c r="J6" s="11" t="s">
        <v>19</v>
      </c>
      <c r="K6" s="11" t="s">
        <v>20</v>
      </c>
      <c r="L6" s="11" t="s">
        <v>21</v>
      </c>
      <c r="M6" s="16" t="s">
        <v>22</v>
      </c>
      <c r="N6" s="11" t="s">
        <v>23</v>
      </c>
      <c r="O6" s="11" t="s">
        <v>24</v>
      </c>
      <c r="P6" s="11" t="s">
        <v>26</v>
      </c>
      <c r="Q6" s="11" t="s">
        <v>29</v>
      </c>
      <c r="R6" s="12" t="s">
        <v>31</v>
      </c>
      <c r="S6" s="12" t="s">
        <v>32</v>
      </c>
      <c r="T6" s="12" t="s">
        <v>33</v>
      </c>
      <c r="U6" s="11" t="s">
        <v>35</v>
      </c>
    </row>
    <row r="7" spans="1:21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</row>
    <row r="8" spans="1:21" ht="30" customHeight="1" x14ac:dyDescent="0.25">
      <c r="A8" s="15"/>
      <c r="B8" s="15"/>
      <c r="C8" s="10"/>
      <c r="D8" s="6">
        <f>326*1.048*C8/1000</f>
        <v>0</v>
      </c>
      <c r="E8" s="10"/>
      <c r="F8" s="6" t="e">
        <f>x*4.65*1.048*E8/1000</f>
        <v>#NAME?</v>
      </c>
      <c r="G8" s="6" t="e">
        <f>D8+F8</f>
        <v>#NAME?</v>
      </c>
      <c r="H8" s="10"/>
      <c r="I8" s="10"/>
      <c r="J8" s="3" t="e">
        <f>H8/I8</f>
        <v>#DIV/0!</v>
      </c>
      <c r="K8" s="5" t="e">
        <f>G8/H8</f>
        <v>#NAME?</v>
      </c>
      <c r="L8" s="6">
        <f>326*1.048*1.04*C8/1000</f>
        <v>0</v>
      </c>
      <c r="M8" s="6" t="e">
        <f>x*4.65*1.048*1.04*E8/1000</f>
        <v>#NAME?</v>
      </c>
      <c r="N8" s="6" t="e">
        <f>L8+M8</f>
        <v>#NAME?</v>
      </c>
      <c r="O8" s="5" t="e">
        <f>L8/D8-1</f>
        <v>#DIV/0!</v>
      </c>
      <c r="P8" s="5" t="e">
        <f>M8/F8-1</f>
        <v>#NAME?</v>
      </c>
      <c r="Q8" s="5" t="e">
        <f>N8/G8-1</f>
        <v>#NAME?</v>
      </c>
      <c r="R8" s="6" t="e">
        <f>H8-G8+N8</f>
        <v>#NAME?</v>
      </c>
      <c r="S8" s="6" t="e">
        <f>R8/I8</f>
        <v>#NAME?</v>
      </c>
      <c r="T8" s="5" t="e">
        <f>N8/R8</f>
        <v>#NAME?</v>
      </c>
      <c r="U8" s="5" t="e">
        <f>(S8-J8)/J8</f>
        <v>#NAME?</v>
      </c>
    </row>
    <row r="9" spans="1:21" x14ac:dyDescent="0.25">
      <c r="M9" s="2"/>
      <c r="N9" s="2"/>
      <c r="O9" s="2"/>
      <c r="P9" s="2"/>
    </row>
    <row r="10" spans="1:21" s="9" customFormat="1" ht="15" customHeight="1" x14ac:dyDescent="0.25">
      <c r="A10" s="14"/>
      <c r="B10" s="18" t="s">
        <v>37</v>
      </c>
      <c r="C10" s="19"/>
      <c r="D10" s="19"/>
      <c r="E10" s="19"/>
      <c r="F10" s="19"/>
      <c r="G10" s="19"/>
      <c r="H10" s="19"/>
      <c r="I10" s="19"/>
      <c r="J10" s="19"/>
      <c r="K10" s="19"/>
      <c r="M10" s="2"/>
      <c r="N10" s="2"/>
      <c r="O10" s="2"/>
      <c r="P10" s="2"/>
    </row>
    <row r="12" spans="1:21" ht="15" customHeight="1" x14ac:dyDescent="0.25">
      <c r="A12" s="17"/>
      <c r="B12" s="18" t="s">
        <v>38</v>
      </c>
      <c r="C12" s="19"/>
      <c r="D12" s="19"/>
      <c r="E12" s="19"/>
      <c r="F12" s="19"/>
      <c r="G12" s="19"/>
      <c r="H12" s="19"/>
      <c r="I12" s="19"/>
      <c r="J12" s="19"/>
      <c r="K12" s="19"/>
      <c r="L12" s="8"/>
    </row>
    <row r="14" spans="1:21" x14ac:dyDescent="0.25">
      <c r="B14" s="20" t="s">
        <v>39</v>
      </c>
      <c r="C14" s="20"/>
      <c r="D14" s="20"/>
      <c r="E14" s="20"/>
      <c r="F14" s="20"/>
      <c r="G14" s="20"/>
      <c r="H14" s="20"/>
      <c r="I14" s="20"/>
      <c r="J14" s="20"/>
      <c r="K14" s="20"/>
    </row>
    <row r="17" spans="3:8" x14ac:dyDescent="0.25">
      <c r="C17" s="21"/>
      <c r="D17" s="21"/>
      <c r="E17" s="21"/>
      <c r="F17" s="21"/>
      <c r="G17" s="21"/>
      <c r="H17" s="21"/>
    </row>
  </sheetData>
  <mergeCells count="16">
    <mergeCell ref="B12:K12"/>
    <mergeCell ref="B14:K14"/>
    <mergeCell ref="C17:H17"/>
    <mergeCell ref="U4:U5"/>
    <mergeCell ref="A2:U2"/>
    <mergeCell ref="A4:A5"/>
    <mergeCell ref="B4:B5"/>
    <mergeCell ref="Q4:Q5"/>
    <mergeCell ref="O4:O5"/>
    <mergeCell ref="P4:P5"/>
    <mergeCell ref="L4:N4"/>
    <mergeCell ref="C4:K4"/>
    <mergeCell ref="R4:R5"/>
    <mergeCell ref="T4:T5"/>
    <mergeCell ref="S4:S5"/>
    <mergeCell ref="B10:K1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Рост ставок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Новиков Андрей Вячеславович</dc:creator>
  <cp:lastModifiedBy>Новиков Андрей Вячеславович</cp:lastModifiedBy>
  <cp:lastPrinted>2022-03-03T07:47:42Z</cp:lastPrinted>
  <dcterms:created xsi:type="dcterms:W3CDTF">2022-03-03T07:39:57Z</dcterms:created>
  <dcterms:modified xsi:type="dcterms:W3CDTF">2023-10-26T12:54:06Z</dcterms:modified>
</cp:coreProperties>
</file>